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взнос на отопление" sheetId="1" r:id="rId1"/>
  </sheets>
  <calcPr calcId="124519"/>
</workbook>
</file>

<file path=xl/calcChain.xml><?xml version="1.0" encoding="utf-8"?>
<calcChain xmlns="http://schemas.openxmlformats.org/spreadsheetml/2006/main">
  <c r="B18" i="1"/>
  <c r="J19" s="1"/>
  <c r="J12"/>
  <c r="D9"/>
  <c r="D7"/>
  <c r="C7"/>
  <c r="D6"/>
  <c r="D8" s="1"/>
  <c r="C6"/>
  <c r="J14" l="1"/>
  <c r="B10"/>
  <c r="I25" s="1"/>
  <c r="J25" s="1"/>
  <c r="J23" l="1"/>
  <c r="J27" s="1"/>
  <c r="J28" s="1"/>
  <c r="J20"/>
  <c r="J21" s="1"/>
</calcChain>
</file>

<file path=xl/sharedStrings.xml><?xml version="1.0" encoding="utf-8"?>
<sst xmlns="http://schemas.openxmlformats.org/spreadsheetml/2006/main" count="39" uniqueCount="39">
  <si>
    <t>ОСМД "ЖК "Александрийский"</t>
  </si>
  <si>
    <t>Расчет фактического взноса на  подогрев воды и отопление</t>
  </si>
  <si>
    <t>Днепр</t>
  </si>
  <si>
    <t>1 Расчет стоимости 1 Гигакалории</t>
  </si>
  <si>
    <t>Наименование затрат</t>
  </si>
  <si>
    <t>кол-во энергоресурсов</t>
  </si>
  <si>
    <t>тариф, грн</t>
  </si>
  <si>
    <t>сумма, грн</t>
  </si>
  <si>
    <t>природный газ, тыс.куб.м</t>
  </si>
  <si>
    <t>транспортировка газа, тыс. куб.м</t>
  </si>
  <si>
    <t xml:space="preserve">ИТОГО: </t>
  </si>
  <si>
    <t>Расчетное количество Гкал</t>
  </si>
  <si>
    <t>Стоимость 1 Гкал</t>
  </si>
  <si>
    <t xml:space="preserve">2. Расчет затрат на подогрев воды </t>
  </si>
  <si>
    <t>куб.воды</t>
  </si>
  <si>
    <t>ст-ть</t>
  </si>
  <si>
    <t>расход</t>
  </si>
  <si>
    <t>190 куб.воды* 176,68 грн/куб = 33 569,20 грн</t>
  </si>
  <si>
    <t>3. Расчет затрат на отопление</t>
  </si>
  <si>
    <t>89 682,96 грн - 33 569,20 грн =56 113,76 грн</t>
  </si>
  <si>
    <t>4 Расчет взноса на отопление мест общего пользования</t>
  </si>
  <si>
    <t>Отаплив. площадь  квартир , кв.м</t>
  </si>
  <si>
    <t>Отаплив.площадь  МОП,кв.м</t>
  </si>
  <si>
    <t>Общая отаплив. площадь квартир и МОП</t>
  </si>
  <si>
    <t>Затраты на отопление МОП в %-ном отношении</t>
  </si>
  <si>
    <t>556,17 кв.м/9 448,97 кв. м*100%=5,89 %</t>
  </si>
  <si>
    <t>Расходы на отопление МОП, в грн</t>
  </si>
  <si>
    <t>89 052,24 грн/100%*5,89%=3 302,88</t>
  </si>
  <si>
    <t>Взнос на отопление МОП</t>
  </si>
  <si>
    <t>3 302,88 грн/8 892,80 кв.м = 0,37 грн/кв.м</t>
  </si>
  <si>
    <t>5. Расчет затрат на отопление квартир</t>
  </si>
  <si>
    <t>56 113,76 грн-3 302,88 грн = 52 810,88 грн</t>
  </si>
  <si>
    <t>6. Расчет затрат на отопление квартир с теплосчетчиками (40 квартир - 7 712,40 кв.м)</t>
  </si>
  <si>
    <t>33,237 Гкал*1 276,13 грн =42 414,62 грн</t>
  </si>
  <si>
    <t>7. Расчет взноса на отопление квартир без теплосчетчиков (4 квартиры - 696 кв. м - без учета кв. №46 с электроотопл. и кв.10 - без отопл.)</t>
  </si>
  <si>
    <t>Расходы на отопление квартир без счетчиков</t>
  </si>
  <si>
    <t>52 810,88 грн-42 414,62 грн= 10 396,26грн</t>
  </si>
  <si>
    <t>Взнос на отопление квартир без счетчиков</t>
  </si>
  <si>
    <t>10 396,26 грн/696 кв.м = 14,94 грн/кв.м</t>
  </si>
</sst>
</file>

<file path=xl/styles.xml><?xml version="1.0" encoding="utf-8"?>
<styleSheet xmlns="http://schemas.openxmlformats.org/spreadsheetml/2006/main">
  <numFmts count="1">
    <numFmt numFmtId="164" formatCode="#,##0.000"/>
  </numFmts>
  <fonts count="15">
    <font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3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14" fontId="2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" fontId="3" fillId="0" borderId="1" xfId="0" applyNumberFormat="1" applyFont="1" applyBorder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2" fontId="8" fillId="0" borderId="0" xfId="0" applyNumberFormat="1" applyFont="1"/>
    <xf numFmtId="0" fontId="3" fillId="2" borderId="4" xfId="0" applyFont="1" applyFill="1" applyBorder="1" applyAlignment="1">
      <alignment horizontal="center"/>
    </xf>
    <xf numFmtId="4" fontId="8" fillId="0" borderId="0" xfId="0" applyNumberFormat="1" applyFont="1"/>
    <xf numFmtId="0" fontId="5" fillId="0" borderId="1" xfId="0" applyFont="1" applyFill="1" applyBorder="1"/>
    <xf numFmtId="4" fontId="5" fillId="0" borderId="2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2" fontId="0" fillId="0" borderId="0" xfId="0" applyNumberFormat="1"/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5" fillId="0" borderId="0" xfId="0" applyFont="1"/>
    <xf numFmtId="0" fontId="9" fillId="0" borderId="0" xfId="0" applyFo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2" fontId="6" fillId="0" borderId="0" xfId="0" applyNumberFormat="1" applyFont="1"/>
    <xf numFmtId="0" fontId="5" fillId="0" borderId="2" xfId="0" applyFont="1" applyFill="1" applyBorder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abSelected="1" zoomScale="50" zoomScaleNormal="50" workbookViewId="0">
      <selection activeCell="U14" sqref="U14"/>
    </sheetView>
  </sheetViews>
  <sheetFormatPr defaultRowHeight="15"/>
  <cols>
    <col min="1" max="1" width="139.28515625" customWidth="1"/>
    <col min="2" max="2" width="25.28515625" customWidth="1"/>
    <col min="3" max="3" width="27" customWidth="1"/>
    <col min="4" max="4" width="35.140625" customWidth="1"/>
    <col min="6" max="7" width="9.140625" customWidth="1"/>
    <col min="8" max="8" width="24.5703125" hidden="1" customWidth="1"/>
    <col min="9" max="9" width="24" hidden="1" customWidth="1"/>
    <col min="10" max="10" width="32" hidden="1" customWidth="1"/>
    <col min="11" max="13" width="0" hidden="1" customWidth="1"/>
    <col min="14" max="14" width="20.28515625" customWidth="1"/>
    <col min="18" max="18" width="23" bestFit="1" customWidth="1"/>
  </cols>
  <sheetData>
    <row r="1" spans="1:18" ht="33.75">
      <c r="A1" s="1" t="s">
        <v>0</v>
      </c>
      <c r="B1" s="1"/>
      <c r="C1" s="1"/>
      <c r="D1" s="1"/>
    </row>
    <row r="2" spans="1:18" ht="47.25" customHeight="1">
      <c r="A2" s="2" t="s">
        <v>1</v>
      </c>
      <c r="B2" s="2"/>
      <c r="C2" s="2"/>
      <c r="D2" s="2"/>
    </row>
    <row r="3" spans="1:18" ht="36.75" customHeight="1">
      <c r="A3" s="3" t="s">
        <v>2</v>
      </c>
      <c r="B3" s="3"/>
      <c r="C3" s="3"/>
      <c r="D3" s="4">
        <v>43039</v>
      </c>
    </row>
    <row r="4" spans="1:18" ht="36.75" customHeight="1">
      <c r="A4" s="5" t="s">
        <v>3</v>
      </c>
      <c r="B4" s="5"/>
      <c r="C4" s="5"/>
      <c r="D4" s="5"/>
    </row>
    <row r="5" spans="1:18" ht="46.5">
      <c r="A5" s="6" t="s">
        <v>4</v>
      </c>
      <c r="B5" s="7" t="s">
        <v>5</v>
      </c>
      <c r="C5" s="6" t="s">
        <v>6</v>
      </c>
      <c r="D5" s="6" t="s">
        <v>7</v>
      </c>
    </row>
    <row r="6" spans="1:18" ht="31.5">
      <c r="A6" s="8" t="s">
        <v>8</v>
      </c>
      <c r="B6" s="9">
        <v>13.17</v>
      </c>
      <c r="C6" s="10">
        <f>4942*1.2</f>
        <v>5930.4</v>
      </c>
      <c r="D6" s="11">
        <f>B6*C6</f>
        <v>78103.367999999988</v>
      </c>
      <c r="I6" s="12"/>
    </row>
    <row r="7" spans="1:18" ht="36">
      <c r="A7" s="8" t="s">
        <v>9</v>
      </c>
      <c r="B7" s="9">
        <v>13.17</v>
      </c>
      <c r="C7" s="10">
        <f>732.7*1.2</f>
        <v>879.24</v>
      </c>
      <c r="D7" s="11">
        <f>B7*C7</f>
        <v>11579.5908</v>
      </c>
      <c r="G7" s="13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36">
      <c r="A8" s="8" t="s">
        <v>10</v>
      </c>
      <c r="B8" s="9"/>
      <c r="C8" s="10"/>
      <c r="D8" s="15">
        <f>SUM(D6:D7)</f>
        <v>89682.958799999993</v>
      </c>
      <c r="G8" s="13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36" hidden="1">
      <c r="A9" s="8" t="s">
        <v>11</v>
      </c>
      <c r="B9" s="9"/>
      <c r="C9" s="10"/>
      <c r="D9" s="11">
        <f>B7*1000/187.4</f>
        <v>70.27748132337247</v>
      </c>
      <c r="G9" s="13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36">
      <c r="A10" s="16" t="s">
        <v>12</v>
      </c>
      <c r="B10" s="17">
        <f>D8/D9</f>
        <v>1276.1265359999998</v>
      </c>
      <c r="C10" s="17"/>
      <c r="D10" s="17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36">
      <c r="A11" s="18" t="s">
        <v>13</v>
      </c>
      <c r="B11" s="19"/>
      <c r="C11" s="19"/>
      <c r="D11" s="19"/>
      <c r="G11" s="13"/>
      <c r="H11" s="14" t="s">
        <v>14</v>
      </c>
      <c r="I11" s="14" t="s">
        <v>15</v>
      </c>
      <c r="J11" s="14" t="s">
        <v>16</v>
      </c>
      <c r="K11" s="14"/>
      <c r="L11" s="14"/>
      <c r="M11" s="14"/>
      <c r="N11" s="14"/>
      <c r="O11" s="14"/>
      <c r="P11" s="14"/>
      <c r="Q11" s="14"/>
      <c r="R11" s="14"/>
    </row>
    <row r="12" spans="1:18" ht="36">
      <c r="A12" s="20" t="s">
        <v>17</v>
      </c>
      <c r="B12" s="21"/>
      <c r="C12" s="21"/>
      <c r="D12" s="22"/>
      <c r="H12" s="23">
        <v>190</v>
      </c>
      <c r="I12" s="23">
        <v>176.68</v>
      </c>
      <c r="J12" s="23">
        <f>H12*I12</f>
        <v>33569.200000000004</v>
      </c>
      <c r="K12" s="14"/>
      <c r="L12" s="14"/>
      <c r="M12" s="14"/>
      <c r="N12" s="14"/>
      <c r="O12" s="14"/>
      <c r="P12" s="14"/>
      <c r="Q12" s="14"/>
      <c r="R12" s="14"/>
    </row>
    <row r="13" spans="1:18" ht="36">
      <c r="A13" s="18" t="s">
        <v>18</v>
      </c>
      <c r="B13" s="19"/>
      <c r="C13" s="19"/>
      <c r="D13" s="2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36">
      <c r="A14" s="20" t="s">
        <v>19</v>
      </c>
      <c r="B14" s="21"/>
      <c r="C14" s="21"/>
      <c r="D14" s="22"/>
      <c r="I14" s="14"/>
      <c r="J14" s="25">
        <f>D8-J12</f>
        <v>56113.758799999989</v>
      </c>
      <c r="K14" s="14"/>
      <c r="L14" s="14"/>
      <c r="M14" s="14"/>
      <c r="N14" s="14"/>
      <c r="O14" s="14"/>
      <c r="P14" s="14"/>
      <c r="Q14" s="14"/>
      <c r="R14" s="14"/>
    </row>
    <row r="15" spans="1:18" ht="36">
      <c r="A15" s="18" t="s">
        <v>20</v>
      </c>
      <c r="B15" s="19"/>
      <c r="C15" s="19"/>
      <c r="D15" s="2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36">
      <c r="A16" s="26" t="s">
        <v>21</v>
      </c>
      <c r="B16" s="27">
        <v>8892.7999999999993</v>
      </c>
      <c r="C16" s="28"/>
      <c r="D16" s="29"/>
      <c r="G16" s="30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20" ht="36">
      <c r="A17" s="26" t="s">
        <v>22</v>
      </c>
      <c r="B17" s="27">
        <v>556.16999999999996</v>
      </c>
      <c r="C17" s="28"/>
      <c r="D17" s="29"/>
      <c r="G17" s="30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0" ht="36">
      <c r="A18" s="26" t="s">
        <v>23</v>
      </c>
      <c r="B18" s="27">
        <f>B16+B17</f>
        <v>9448.9699999999993</v>
      </c>
      <c r="C18" s="28"/>
      <c r="D18" s="29"/>
      <c r="G18" s="30"/>
      <c r="I18" s="14"/>
      <c r="J18" s="25"/>
      <c r="K18" s="14"/>
      <c r="L18" s="14"/>
      <c r="M18" s="14"/>
      <c r="N18" s="14"/>
      <c r="O18" s="14"/>
      <c r="P18" s="14"/>
      <c r="Q18" s="14"/>
      <c r="R18" s="14"/>
    </row>
    <row r="19" spans="1:20" ht="36">
      <c r="A19" s="26" t="s">
        <v>24</v>
      </c>
      <c r="B19" s="27" t="s">
        <v>25</v>
      </c>
      <c r="C19" s="28"/>
      <c r="D19" s="29"/>
      <c r="G19" s="30"/>
      <c r="H19" s="3"/>
      <c r="I19" s="14"/>
      <c r="J19" s="23">
        <f>B17/B18*100</f>
        <v>5.886038372436361</v>
      </c>
      <c r="K19" s="14"/>
      <c r="L19" s="14"/>
      <c r="M19" s="14"/>
      <c r="N19" s="14"/>
      <c r="O19" s="14"/>
      <c r="P19" s="14"/>
      <c r="Q19" s="14"/>
      <c r="R19" s="14"/>
    </row>
    <row r="20" spans="1:20" ht="36">
      <c r="A20" s="26" t="s">
        <v>26</v>
      </c>
      <c r="B20" s="27" t="s">
        <v>27</v>
      </c>
      <c r="C20" s="28"/>
      <c r="D20" s="29"/>
      <c r="G20" s="30"/>
      <c r="I20" s="14"/>
      <c r="J20" s="23">
        <f>J14/100*J19</f>
        <v>3302.8773751843851</v>
      </c>
      <c r="K20" s="14"/>
      <c r="L20" s="14"/>
      <c r="M20" s="14"/>
      <c r="N20" s="14"/>
      <c r="O20" s="14"/>
      <c r="P20" s="14"/>
      <c r="Q20" s="14"/>
      <c r="R20" s="14"/>
    </row>
    <row r="21" spans="1:20" ht="36">
      <c r="A21" s="26" t="s">
        <v>28</v>
      </c>
      <c r="B21" s="31" t="s">
        <v>29</v>
      </c>
      <c r="C21" s="32"/>
      <c r="D21" s="33"/>
      <c r="G21" s="30"/>
      <c r="H21" s="34"/>
      <c r="I21" s="14"/>
      <c r="J21" s="23">
        <f>J20/B16</f>
        <v>0.37141028418320277</v>
      </c>
      <c r="K21" s="14"/>
      <c r="L21" s="14"/>
      <c r="M21" s="14"/>
      <c r="N21" s="14"/>
      <c r="O21" s="14"/>
      <c r="P21" s="14"/>
      <c r="Q21" s="14"/>
      <c r="R21" s="14"/>
      <c r="T21" s="35"/>
    </row>
    <row r="22" spans="1:20" ht="36">
      <c r="A22" s="18" t="s">
        <v>30</v>
      </c>
      <c r="B22" s="19"/>
      <c r="C22" s="19"/>
      <c r="D22" s="24"/>
      <c r="G22" s="30"/>
      <c r="I22" s="14"/>
      <c r="J22" s="14"/>
      <c r="K22" s="14"/>
      <c r="L22" s="14"/>
      <c r="M22" s="14"/>
      <c r="N22" s="14"/>
      <c r="O22" s="14"/>
      <c r="P22" s="14"/>
      <c r="Q22" s="14"/>
      <c r="R22" s="14"/>
      <c r="T22" s="35"/>
    </row>
    <row r="23" spans="1:20" ht="36">
      <c r="A23" s="36" t="s">
        <v>31</v>
      </c>
      <c r="B23" s="37"/>
      <c r="C23" s="37"/>
      <c r="D23" s="38"/>
      <c r="G23" s="30"/>
      <c r="H23" s="34"/>
      <c r="I23" s="14"/>
      <c r="J23" s="25">
        <f>J14-J20</f>
        <v>52810.881424815605</v>
      </c>
      <c r="K23" s="14"/>
      <c r="L23" s="14"/>
      <c r="M23" s="14"/>
      <c r="N23" s="14"/>
      <c r="O23" s="14"/>
      <c r="P23" s="14"/>
      <c r="Q23" s="14"/>
      <c r="R23" s="14"/>
    </row>
    <row r="24" spans="1:20" ht="36">
      <c r="A24" s="39" t="s">
        <v>32</v>
      </c>
      <c r="B24" s="40"/>
      <c r="C24" s="40"/>
      <c r="D24" s="41"/>
      <c r="G24" s="30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20" ht="36">
      <c r="A25" s="42" t="s">
        <v>33</v>
      </c>
      <c r="B25" s="43"/>
      <c r="C25" s="43"/>
      <c r="D25" s="44"/>
      <c r="F25" s="30"/>
      <c r="G25" s="30"/>
      <c r="H25" s="45">
        <v>33.237000000000002</v>
      </c>
      <c r="I25" s="25">
        <f>B10</f>
        <v>1276.1265359999998</v>
      </c>
      <c r="J25" s="23">
        <f>H25*I25</f>
        <v>42414.617677031994</v>
      </c>
      <c r="K25" s="14"/>
      <c r="L25" s="14"/>
      <c r="M25" s="14"/>
      <c r="N25" s="14"/>
      <c r="O25" s="14"/>
      <c r="P25" s="14"/>
      <c r="Q25" s="14"/>
      <c r="R25" s="14"/>
    </row>
    <row r="26" spans="1:20" ht="70.5" customHeight="1">
      <c r="A26" s="39" t="s">
        <v>34</v>
      </c>
      <c r="B26" s="40"/>
      <c r="C26" s="40"/>
      <c r="D26" s="41"/>
      <c r="G26" s="30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20" ht="36">
      <c r="A27" s="26" t="s">
        <v>35</v>
      </c>
      <c r="B27" s="27" t="s">
        <v>36</v>
      </c>
      <c r="C27" s="28"/>
      <c r="D27" s="29"/>
      <c r="G27" s="30"/>
      <c r="H27" s="46"/>
      <c r="I27" s="47"/>
      <c r="J27" s="23">
        <f>J23-J25</f>
        <v>10396.263747783611</v>
      </c>
    </row>
    <row r="28" spans="1:20" ht="36">
      <c r="A28" s="48" t="s">
        <v>37</v>
      </c>
      <c r="B28" s="32" t="s">
        <v>38</v>
      </c>
      <c r="C28" s="32"/>
      <c r="D28" s="33"/>
      <c r="G28" s="30"/>
      <c r="J28" s="23">
        <f>J27/696</f>
        <v>14.937160557160359</v>
      </c>
    </row>
  </sheetData>
  <mergeCells count="22">
    <mergeCell ref="A25:D25"/>
    <mergeCell ref="A26:D26"/>
    <mergeCell ref="B27:D27"/>
    <mergeCell ref="B28:D28"/>
    <mergeCell ref="B19:D19"/>
    <mergeCell ref="B20:D20"/>
    <mergeCell ref="B21:D21"/>
    <mergeCell ref="A22:D22"/>
    <mergeCell ref="A23:D23"/>
    <mergeCell ref="A24:D24"/>
    <mergeCell ref="A13:D13"/>
    <mergeCell ref="A14:D14"/>
    <mergeCell ref="A15:D15"/>
    <mergeCell ref="B16:D16"/>
    <mergeCell ref="B17:D17"/>
    <mergeCell ref="B18:D18"/>
    <mergeCell ref="A1:D1"/>
    <mergeCell ref="A2:D2"/>
    <mergeCell ref="A4:D4"/>
    <mergeCell ref="B10:D10"/>
    <mergeCell ref="A11:D11"/>
    <mergeCell ref="A12:D12"/>
  </mergeCells>
  <pageMargins left="0.31496062992125984" right="0.70866141732283472" top="0.55118110236220474" bottom="0.55118110236220474" header="0" footer="0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взнос на отопление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2017-11-08T08:41:54Z</dcterms:created>
  <dcterms:modified xsi:type="dcterms:W3CDTF">2017-11-08T08:42:37Z</dcterms:modified>
</cp:coreProperties>
</file>